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<sst xmlns="http://schemas.openxmlformats.org/spreadsheetml/2006/main" count="156" uniqueCount="133">
  <si>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TURISTIČKA ZAJEDNICA JASENICE</t>
  </si>
  <si>
    <t>Jasenice-Maslenica</t>
  </si>
  <si>
    <t xml:space="preserve">Žiroračun: </t>
  </si>
  <si>
    <t>Matični Broj: 01452525</t>
  </si>
  <si>
    <t>Bilješke uz financijske izvještaje</t>
  </si>
  <si>
    <t>PRIHODI</t>
  </si>
  <si>
    <t>Članarina turističkoj zajednici</t>
  </si>
  <si>
    <t>RASHODI</t>
  </si>
  <si>
    <t>Ukupno prihoda</t>
  </si>
  <si>
    <t>Neto plaća za zaposlene</t>
  </si>
  <si>
    <t>Doprinosi iz plaće</t>
  </si>
  <si>
    <t>Doprinosi na plaću</t>
  </si>
  <si>
    <t>Opskrba pitkom vodom</t>
  </si>
  <si>
    <t>Reprezentacija</t>
  </si>
  <si>
    <t>Ukupno rashoda</t>
  </si>
  <si>
    <t>Ukupni prihodi</t>
  </si>
  <si>
    <t>Ukupni rashodi</t>
  </si>
  <si>
    <t>Razlika</t>
  </si>
  <si>
    <t>Sastavila: Laura Parić</t>
  </si>
  <si>
    <t>uredski materijal imaterijal za čišćenje</t>
  </si>
  <si>
    <t>prijenos prihoda prethodne godine</t>
  </si>
  <si>
    <t>Ostali nespomenuti prihodi - kamate</t>
  </si>
  <si>
    <t>Prihod po vrstama</t>
  </si>
  <si>
    <t>Konto</t>
  </si>
  <si>
    <t>Rashodi po vrstama</t>
  </si>
  <si>
    <t>sitni inventar</t>
  </si>
  <si>
    <t>amortizacija</t>
  </si>
  <si>
    <t>ostali rashodi</t>
  </si>
  <si>
    <t>Rashodi za rad tijela Turističke zajednice</t>
  </si>
  <si>
    <t>ADMINISTRATIVNI RASHODI</t>
  </si>
  <si>
    <t>Rashodi za radnike</t>
  </si>
  <si>
    <t>Rashodi ureda</t>
  </si>
  <si>
    <t>materijalni izdaci</t>
  </si>
  <si>
    <t>naknade za službena putovanja</t>
  </si>
  <si>
    <t>električna energija</t>
  </si>
  <si>
    <t>rashodi za usluge</t>
  </si>
  <si>
    <t>Trošak telefona, pošte</t>
  </si>
  <si>
    <t>financijski rashodi</t>
  </si>
  <si>
    <t>Bankarske usluge i usluge platnog prometa</t>
  </si>
  <si>
    <t>DIZAJN VRIJEDNOSTI</t>
  </si>
  <si>
    <t>OSTALO (planovi razvoja turizma)</t>
  </si>
  <si>
    <t>TRANSFER BORAVIŠNE PRISTOJBE OPĆINI</t>
  </si>
  <si>
    <t>MARKETINŠKA INFRASTRUKTURA</t>
  </si>
  <si>
    <t>Edukacija</t>
  </si>
  <si>
    <t>INTERNI MARKETING</t>
  </si>
  <si>
    <t>Info table</t>
  </si>
  <si>
    <t>Oglašavanje u promotivnim kampanjama javnog i priv. Sektora</t>
  </si>
  <si>
    <t>Offline komunikacija</t>
  </si>
  <si>
    <t>Internet stranice i upravljanje njima</t>
  </si>
  <si>
    <t>Internet oglašavanje</t>
  </si>
  <si>
    <t>Online komunikacije</t>
  </si>
  <si>
    <t>KOMUNIKACIJA VRIJEDNOSTI</t>
  </si>
  <si>
    <t xml:space="preserve">Potpore manifestacijama </t>
  </si>
  <si>
    <t>Kulturno-zabavne</t>
  </si>
  <si>
    <t>Manifestacije</t>
  </si>
  <si>
    <t>Projekt Volim Hrvatsku</t>
  </si>
  <si>
    <t xml:space="preserve">Poticanje i sudjelovanje u uredjenju općine </t>
  </si>
  <si>
    <t>R. br.</t>
  </si>
  <si>
    <t>I.</t>
  </si>
  <si>
    <t>II</t>
  </si>
  <si>
    <t>III</t>
  </si>
  <si>
    <t>IV</t>
  </si>
  <si>
    <t>V</t>
  </si>
  <si>
    <t>VI</t>
  </si>
  <si>
    <t>VII</t>
  </si>
  <si>
    <t>1.</t>
  </si>
  <si>
    <t>1.1.</t>
  </si>
  <si>
    <t>1.2.</t>
  </si>
  <si>
    <t>2.</t>
  </si>
  <si>
    <t>2.1.</t>
  </si>
  <si>
    <t>2.2.</t>
  </si>
  <si>
    <t>2.3.</t>
  </si>
  <si>
    <t>3.</t>
  </si>
  <si>
    <t>1.3.</t>
  </si>
  <si>
    <t>1.4.</t>
  </si>
  <si>
    <t>računovodstvene usluge</t>
  </si>
  <si>
    <t>Redni broj</t>
  </si>
  <si>
    <t>3.1.</t>
  </si>
  <si>
    <t>3.2.</t>
  </si>
  <si>
    <t>4.</t>
  </si>
  <si>
    <t>5.</t>
  </si>
  <si>
    <t>6.</t>
  </si>
  <si>
    <t>prihod iz proračuna općine/grada/državnog/županijskog</t>
  </si>
  <si>
    <t>za programske aktivnosti</t>
  </si>
  <si>
    <t>za funkcioniranje turističkog ureda</t>
  </si>
  <si>
    <t>prihodi od drugih aktivnosti</t>
  </si>
  <si>
    <t>tečajevi i stručni ispiti</t>
  </si>
  <si>
    <t>ostale usluge</t>
  </si>
  <si>
    <t>komunalne usluge</t>
  </si>
  <si>
    <t>Opće oglašavanje (projekt Pointers)</t>
  </si>
  <si>
    <t xml:space="preserve">HR1024070001100078813 </t>
  </si>
  <si>
    <t>OTP BANKA</t>
  </si>
  <si>
    <t>stanje u blagajni +</t>
  </si>
  <si>
    <t>HZZO (potraživanja za bolovanja)+</t>
  </si>
  <si>
    <t>isplaćeno bolovanje HZZO</t>
  </si>
  <si>
    <t>Boravišna pristojba</t>
  </si>
  <si>
    <t>brošure i ostali tiskani materijal</t>
  </si>
  <si>
    <t>sportske manifestacije</t>
  </si>
  <si>
    <t>plan 2020</t>
  </si>
  <si>
    <t>Plan 2020</t>
  </si>
  <si>
    <t>Naknade zaposlenima (prijevoz,nagrade, pomoći)</t>
  </si>
  <si>
    <t>Rashodi TIC-a</t>
  </si>
  <si>
    <t>3.1.1.</t>
  </si>
  <si>
    <t>3.1.2.</t>
  </si>
  <si>
    <t>3.1.3.</t>
  </si>
  <si>
    <t>3.1.4.</t>
  </si>
  <si>
    <t>3.1.5.</t>
  </si>
  <si>
    <t>Neto plaća za zaposlene u TIC-u</t>
  </si>
  <si>
    <t>Porezi i doprinosi iz plaće</t>
  </si>
  <si>
    <t>prijevoz</t>
  </si>
  <si>
    <t>3.2.1.</t>
  </si>
  <si>
    <t>3.2.2.</t>
  </si>
  <si>
    <t>3.2.3.</t>
  </si>
  <si>
    <t>3.2.4.</t>
  </si>
  <si>
    <t>3.2.5.</t>
  </si>
  <si>
    <t>3.3.</t>
  </si>
  <si>
    <t>3.3.1.</t>
  </si>
  <si>
    <t>3.3.2.</t>
  </si>
  <si>
    <t>3.4.</t>
  </si>
  <si>
    <t>3.5.</t>
  </si>
  <si>
    <t>ekološke manifestacije</t>
  </si>
  <si>
    <t>Smeđa signalizacija</t>
  </si>
  <si>
    <t>Banka fotografija i priprema u izdavaštvu</t>
  </si>
  <si>
    <t>za razdoblje od 01.01. do 30.09.2020.</t>
  </si>
  <si>
    <t>Ostvareno do 30.09.2020.</t>
  </si>
  <si>
    <t>Indeks ostvareno do 30.09./plan 2020</t>
  </si>
  <si>
    <t>Rebalans</t>
  </si>
  <si>
    <t>indeks Rebalans/plan</t>
  </si>
  <si>
    <t xml:space="preserve">Stanje na dan 30.09.2020. </t>
  </si>
  <si>
    <t>Stanje na Ž-R na dan 30.09.2020.</t>
  </si>
  <si>
    <t>stanje blagajne na dan 30.09.2020.</t>
  </si>
  <si>
    <t>Indeks rebalans/plan</t>
  </si>
  <si>
    <t>U Maslenici, 22.10.2020.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</si>
</sst>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0.0"/>
    <numFmt numFmtId="171" formatCode="0.000000000"/>
    <numFmt numFmtId="172" formatCode="0.00000000"/>
    <numFmt numFmtId="173" formatCode="0.0000000"/>
    <numFmt numFmtId="174" formatCode="0.000000"/>
    <numFmt numFmtId="175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3" xfId="59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wrapText="1" shrinkToFi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0">
      <selection activeCell="Y28" sqref="Y28"/>
    </sheetView>
  </sheetViews>
  <sheetFormatPr defaultColWidth="9.140625" defaultRowHeight="12.75"/>
  <cols>
    <col min="3" max="3" width="7.57421875" style="0" customWidth="1"/>
    <col min="8" max="8" width="1.8515625" style="0" customWidth="1"/>
    <col min="9" max="9" width="9.140625" style="0" hidden="1" customWidth="1"/>
    <col min="10" max="10" width="14.421875" style="0" customWidth="1"/>
    <col min="11" max="11" width="1.7109375" style="0" customWidth="1"/>
    <col min="12" max="12" width="13.8515625" style="0" customWidth="1"/>
    <col min="13" max="13" width="9.28125" style="0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2</v>
      </c>
      <c r="C3" t="s">
        <v>90</v>
      </c>
      <c r="F3" t="s">
        <v>91</v>
      </c>
    </row>
    <row r="4" ht="12.75">
      <c r="A4" t="s">
        <v>3</v>
      </c>
    </row>
    <row r="6" ht="0.75" customHeight="1"/>
    <row r="7" ht="12.75" hidden="1"/>
    <row r="9" spans="4:7" ht="15.75">
      <c r="D9" s="2" t="s">
        <v>4</v>
      </c>
      <c r="E9" s="2"/>
      <c r="F9" s="2"/>
      <c r="G9" s="2"/>
    </row>
    <row r="10" spans="4:7" ht="15.75">
      <c r="D10" s="2" t="s">
        <v>123</v>
      </c>
      <c r="E10" s="2"/>
      <c r="F10" s="2"/>
      <c r="G10" s="2"/>
    </row>
    <row r="13" ht="12.75">
      <c r="C13" t="s">
        <v>5</v>
      </c>
    </row>
    <row r="14" spans="3:15" ht="63.75" customHeight="1">
      <c r="C14" s="10" t="s">
        <v>76</v>
      </c>
      <c r="D14" s="54" t="s">
        <v>22</v>
      </c>
      <c r="E14" s="55"/>
      <c r="F14" s="55"/>
      <c r="G14" s="55"/>
      <c r="H14" s="56"/>
      <c r="I14" s="3"/>
      <c r="J14" s="11" t="s">
        <v>124</v>
      </c>
      <c r="K14" s="3"/>
      <c r="L14" s="3" t="s">
        <v>98</v>
      </c>
      <c r="M14" s="47" t="s">
        <v>125</v>
      </c>
      <c r="N14" s="50" t="s">
        <v>126</v>
      </c>
      <c r="O14" s="51" t="s">
        <v>127</v>
      </c>
    </row>
    <row r="15" spans="3:15" ht="12.75">
      <c r="C15" s="32" t="s">
        <v>65</v>
      </c>
      <c r="D15" s="62" t="s">
        <v>6</v>
      </c>
      <c r="E15" s="63"/>
      <c r="F15" s="63"/>
      <c r="G15" s="63"/>
      <c r="H15" s="64"/>
      <c r="I15" s="3"/>
      <c r="J15" s="4">
        <v>26309.19</v>
      </c>
      <c r="K15" s="3"/>
      <c r="L15" s="4">
        <v>40000</v>
      </c>
      <c r="M15" s="48">
        <f>J15/L15*100</f>
        <v>65.772975</v>
      </c>
      <c r="N15" s="3">
        <v>40000</v>
      </c>
      <c r="O15" s="3">
        <f>N15/L15*100</f>
        <v>100</v>
      </c>
    </row>
    <row r="16" spans="3:15" ht="12.75">
      <c r="C16" s="32" t="s">
        <v>68</v>
      </c>
      <c r="D16" s="62" t="s">
        <v>95</v>
      </c>
      <c r="E16" s="63"/>
      <c r="F16" s="63"/>
      <c r="G16" s="63"/>
      <c r="H16" s="64"/>
      <c r="I16" s="3"/>
      <c r="J16" s="4">
        <v>76847.09</v>
      </c>
      <c r="K16" s="3"/>
      <c r="L16" s="4">
        <v>500000</v>
      </c>
      <c r="M16" s="48">
        <f aca="true" t="shared" si="0" ref="M16:M22">J16/L16*100</f>
        <v>15.369417999999998</v>
      </c>
      <c r="N16" s="3">
        <v>130000</v>
      </c>
      <c r="O16" s="3">
        <f aca="true" t="shared" si="1" ref="O16:O24">N16/L16*100</f>
        <v>26</v>
      </c>
    </row>
    <row r="17" spans="3:15" ht="12.75">
      <c r="C17" s="32" t="s">
        <v>72</v>
      </c>
      <c r="D17" s="65" t="s">
        <v>82</v>
      </c>
      <c r="E17" s="63"/>
      <c r="F17" s="63"/>
      <c r="G17" s="63"/>
      <c r="H17" s="64"/>
      <c r="I17" s="3"/>
      <c r="J17" s="4"/>
      <c r="K17" s="3"/>
      <c r="L17" s="4">
        <f>L18+L19</f>
        <v>150000</v>
      </c>
      <c r="M17" s="48">
        <f t="shared" si="0"/>
        <v>0</v>
      </c>
      <c r="N17" s="3">
        <v>0</v>
      </c>
      <c r="O17" s="3">
        <f t="shared" si="1"/>
        <v>0</v>
      </c>
    </row>
    <row r="18" spans="3:15" ht="12.75">
      <c r="C18" s="32" t="s">
        <v>77</v>
      </c>
      <c r="D18" s="65" t="s">
        <v>83</v>
      </c>
      <c r="E18" s="63"/>
      <c r="F18" s="63"/>
      <c r="G18" s="63"/>
      <c r="H18" s="64"/>
      <c r="I18" s="3"/>
      <c r="J18" s="4"/>
      <c r="K18" s="3"/>
      <c r="L18" s="4">
        <v>70000</v>
      </c>
      <c r="M18" s="48">
        <f t="shared" si="0"/>
        <v>0</v>
      </c>
      <c r="N18" s="3">
        <v>0</v>
      </c>
      <c r="O18" s="3">
        <f t="shared" si="1"/>
        <v>0</v>
      </c>
    </row>
    <row r="19" spans="3:15" ht="12.75">
      <c r="C19" s="32" t="s">
        <v>78</v>
      </c>
      <c r="D19" s="65" t="s">
        <v>84</v>
      </c>
      <c r="E19" s="63"/>
      <c r="F19" s="63"/>
      <c r="G19" s="63"/>
      <c r="H19" s="64"/>
      <c r="I19" s="3"/>
      <c r="J19" s="4"/>
      <c r="K19" s="3"/>
      <c r="L19" s="4">
        <v>80000</v>
      </c>
      <c r="M19" s="48">
        <f t="shared" si="0"/>
        <v>0</v>
      </c>
      <c r="N19" s="3">
        <v>0</v>
      </c>
      <c r="O19" s="3">
        <f t="shared" si="1"/>
        <v>0</v>
      </c>
    </row>
    <row r="20" spans="3:15" ht="12.75">
      <c r="C20" s="32" t="s">
        <v>79</v>
      </c>
      <c r="D20" s="65" t="s">
        <v>85</v>
      </c>
      <c r="E20" s="63"/>
      <c r="F20" s="63"/>
      <c r="G20" s="63"/>
      <c r="H20" s="64"/>
      <c r="I20" s="3"/>
      <c r="J20" s="4"/>
      <c r="K20" s="3"/>
      <c r="L20" s="4">
        <v>5000</v>
      </c>
      <c r="M20" s="48">
        <f t="shared" si="0"/>
        <v>0</v>
      </c>
      <c r="N20" s="3">
        <v>0</v>
      </c>
      <c r="O20" s="3">
        <f t="shared" si="1"/>
        <v>0</v>
      </c>
    </row>
    <row r="21" spans="3:15" ht="12.75">
      <c r="C21" s="32" t="s">
        <v>80</v>
      </c>
      <c r="D21" s="65" t="s">
        <v>21</v>
      </c>
      <c r="E21" s="63"/>
      <c r="F21" s="63"/>
      <c r="G21" s="63"/>
      <c r="H21" s="64"/>
      <c r="I21" s="3"/>
      <c r="J21" s="4">
        <v>15.68</v>
      </c>
      <c r="K21" s="3"/>
      <c r="L21" s="4">
        <v>500</v>
      </c>
      <c r="M21" s="48">
        <f t="shared" si="0"/>
        <v>3.136</v>
      </c>
      <c r="N21" s="3">
        <v>50</v>
      </c>
      <c r="O21" s="3">
        <f t="shared" si="1"/>
        <v>10</v>
      </c>
    </row>
    <row r="22" spans="3:15" ht="15.75" customHeight="1">
      <c r="C22" s="32" t="s">
        <v>81</v>
      </c>
      <c r="D22" s="66" t="s">
        <v>20</v>
      </c>
      <c r="E22" s="63"/>
      <c r="F22" s="63"/>
      <c r="G22" s="63"/>
      <c r="H22" s="64"/>
      <c r="I22" s="3"/>
      <c r="J22" s="7">
        <v>268831.06</v>
      </c>
      <c r="K22" s="3"/>
      <c r="L22" s="4">
        <v>268831.06</v>
      </c>
      <c r="M22" s="48">
        <f t="shared" si="0"/>
        <v>100</v>
      </c>
      <c r="N22" s="3">
        <v>268831.06</v>
      </c>
      <c r="O22" s="3">
        <f t="shared" si="1"/>
        <v>100</v>
      </c>
    </row>
    <row r="23" spans="14:15" ht="22.5" customHeight="1" thickBot="1">
      <c r="N23" s="3"/>
      <c r="O23" s="3"/>
    </row>
    <row r="24" spans="3:15" ht="13.5" thickBot="1">
      <c r="C24" s="19" t="s">
        <v>8</v>
      </c>
      <c r="D24" s="20"/>
      <c r="E24" s="20"/>
      <c r="F24" s="20"/>
      <c r="G24" s="20"/>
      <c r="H24" s="20"/>
      <c r="I24" s="20"/>
      <c r="J24" s="21">
        <f>J15+J16+J17+J20+J21+J22</f>
        <v>372003.02</v>
      </c>
      <c r="K24" s="22"/>
      <c r="L24" s="23">
        <f>L15+L16+L17+L20+L21+L22</f>
        <v>964331.06</v>
      </c>
      <c r="M24" s="49">
        <f>J24/L24*100</f>
        <v>38.57627690639768</v>
      </c>
      <c r="N24" s="3">
        <v>438881.1</v>
      </c>
      <c r="O24" s="3">
        <f t="shared" si="1"/>
        <v>45.511455370938684</v>
      </c>
    </row>
    <row r="25" ht="84.75" customHeight="1"/>
    <row r="26" ht="42" customHeight="1"/>
    <row r="27" ht="21.75" customHeight="1">
      <c r="C27" t="s">
        <v>7</v>
      </c>
    </row>
    <row r="28" spans="2:15" ht="66" customHeight="1">
      <c r="B28" s="10" t="s">
        <v>57</v>
      </c>
      <c r="C28" s="28" t="s">
        <v>23</v>
      </c>
      <c r="D28" s="54" t="s">
        <v>24</v>
      </c>
      <c r="E28" s="55"/>
      <c r="F28" s="55"/>
      <c r="G28" s="55"/>
      <c r="H28" s="56"/>
      <c r="I28" s="3"/>
      <c r="J28" s="14" t="s">
        <v>124</v>
      </c>
      <c r="K28" s="3"/>
      <c r="L28" s="15" t="s">
        <v>99</v>
      </c>
      <c r="M28" s="12" t="s">
        <v>125</v>
      </c>
      <c r="N28" s="3" t="s">
        <v>126</v>
      </c>
      <c r="O28" s="12" t="s">
        <v>131</v>
      </c>
    </row>
    <row r="29" spans="2:15" ht="20.25" customHeight="1">
      <c r="B29" s="10" t="s">
        <v>58</v>
      </c>
      <c r="C29" s="54" t="s">
        <v>29</v>
      </c>
      <c r="D29" s="63"/>
      <c r="E29" s="63"/>
      <c r="F29" s="63"/>
      <c r="G29" s="63"/>
      <c r="H29" s="64"/>
      <c r="I29" s="3"/>
      <c r="J29" s="27">
        <f>J30+J35+J40+J59</f>
        <v>138770.25</v>
      </c>
      <c r="K29" s="3"/>
      <c r="L29" s="27">
        <f>L30+L35+L40+L59</f>
        <v>187979.01</v>
      </c>
      <c r="M29" s="13">
        <f aca="true" t="shared" si="2" ref="M29:M84">J29/L29*100</f>
        <v>73.82220493660435</v>
      </c>
      <c r="N29" s="3">
        <v>209740</v>
      </c>
      <c r="O29" s="3">
        <f>N29/L29*100</f>
        <v>111.5762871609974</v>
      </c>
    </row>
    <row r="30" spans="2:15" s="1" customFormat="1" ht="20.25" customHeight="1">
      <c r="B30" s="16" t="s">
        <v>65</v>
      </c>
      <c r="C30" s="60" t="s">
        <v>30</v>
      </c>
      <c r="D30" s="60"/>
      <c r="E30" s="60"/>
      <c r="F30" s="60"/>
      <c r="G30" s="60"/>
      <c r="H30" s="61"/>
      <c r="I30" s="16"/>
      <c r="J30" s="36">
        <f>J31+J32+J33+J34</f>
        <v>86659.88</v>
      </c>
      <c r="K30" s="16"/>
      <c r="L30" s="36">
        <f>L31+L32+L33+L34</f>
        <v>133471.28</v>
      </c>
      <c r="M30" s="37">
        <f t="shared" si="2"/>
        <v>64.92773576457797</v>
      </c>
      <c r="N30" s="16">
        <v>129640</v>
      </c>
      <c r="O30" s="16">
        <f aca="true" t="shared" si="3" ref="O30:O84">N30/L30*100</f>
        <v>97.12950980915144</v>
      </c>
    </row>
    <row r="31" spans="2:15" ht="12.75">
      <c r="B31" s="31" t="s">
        <v>66</v>
      </c>
      <c r="C31" s="7">
        <v>4111</v>
      </c>
      <c r="D31" s="62" t="s">
        <v>9</v>
      </c>
      <c r="E31" s="63"/>
      <c r="F31" s="63"/>
      <c r="G31" s="63"/>
      <c r="H31" s="64"/>
      <c r="I31" s="3"/>
      <c r="J31" s="4">
        <v>61367.16</v>
      </c>
      <c r="K31" s="3"/>
      <c r="L31" s="4">
        <v>74918.52</v>
      </c>
      <c r="M31" s="13">
        <f t="shared" si="2"/>
        <v>81.91186905454086</v>
      </c>
      <c r="N31" s="3">
        <v>80240</v>
      </c>
      <c r="O31" s="3">
        <f t="shared" si="3"/>
        <v>107.10302339127895</v>
      </c>
    </row>
    <row r="32" spans="2:15" ht="12.75">
      <c r="B32" s="31" t="s">
        <v>67</v>
      </c>
      <c r="C32" s="7">
        <v>4112</v>
      </c>
      <c r="D32" s="62" t="s">
        <v>10</v>
      </c>
      <c r="E32" s="63"/>
      <c r="F32" s="63"/>
      <c r="G32" s="63"/>
      <c r="H32" s="64"/>
      <c r="I32" s="3"/>
      <c r="J32" s="4">
        <v>16523.07</v>
      </c>
      <c r="K32" s="3"/>
      <c r="L32" s="4">
        <v>27539.48</v>
      </c>
      <c r="M32" s="13">
        <f t="shared" si="2"/>
        <v>59.99775594891407</v>
      </c>
      <c r="N32" s="3">
        <v>23500</v>
      </c>
      <c r="O32" s="3">
        <f t="shared" si="3"/>
        <v>85.33203967540418</v>
      </c>
    </row>
    <row r="33" spans="2:15" ht="12.75">
      <c r="B33" s="31" t="s">
        <v>73</v>
      </c>
      <c r="C33" s="7">
        <v>413</v>
      </c>
      <c r="D33" s="62" t="s">
        <v>11</v>
      </c>
      <c r="E33" s="63"/>
      <c r="F33" s="63"/>
      <c r="G33" s="63"/>
      <c r="H33" s="64"/>
      <c r="I33" s="3"/>
      <c r="J33" s="4">
        <v>6791.65</v>
      </c>
      <c r="K33" s="3"/>
      <c r="L33" s="4">
        <v>11013.28</v>
      </c>
      <c r="M33" s="13">
        <f t="shared" si="2"/>
        <v>61.66782284659973</v>
      </c>
      <c r="N33" s="3">
        <v>10900</v>
      </c>
      <c r="O33" s="3">
        <f t="shared" si="3"/>
        <v>98.97142359042901</v>
      </c>
    </row>
    <row r="34" spans="2:15" ht="12.75">
      <c r="B34" s="31" t="s">
        <v>74</v>
      </c>
      <c r="C34" s="7">
        <v>42121</v>
      </c>
      <c r="D34" s="62" t="s">
        <v>100</v>
      </c>
      <c r="E34" s="63"/>
      <c r="F34" s="63"/>
      <c r="G34" s="63"/>
      <c r="H34" s="64"/>
      <c r="I34" s="3"/>
      <c r="J34" s="4">
        <v>1978</v>
      </c>
      <c r="K34" s="3"/>
      <c r="L34" s="4">
        <v>20000</v>
      </c>
      <c r="M34" s="13">
        <f t="shared" si="2"/>
        <v>9.89</v>
      </c>
      <c r="N34" s="3">
        <v>15000</v>
      </c>
      <c r="O34" s="3">
        <f t="shared" si="3"/>
        <v>75</v>
      </c>
    </row>
    <row r="35" spans="2:15" s="1" customFormat="1" ht="12.75">
      <c r="B35" s="38" t="s">
        <v>68</v>
      </c>
      <c r="C35" s="71" t="s">
        <v>101</v>
      </c>
      <c r="D35" s="58"/>
      <c r="E35" s="58"/>
      <c r="F35" s="58"/>
      <c r="G35" s="58"/>
      <c r="H35" s="59"/>
      <c r="I35" s="16"/>
      <c r="J35" s="17">
        <f>J36+J37+J38+J39</f>
        <v>34021.770000000004</v>
      </c>
      <c r="K35" s="16"/>
      <c r="L35" s="17">
        <f>SUM(L36:L39)</f>
        <v>16107.73</v>
      </c>
      <c r="M35" s="37">
        <f t="shared" si="2"/>
        <v>211.2139326894603</v>
      </c>
      <c r="N35" s="16">
        <v>56200</v>
      </c>
      <c r="O35" s="16">
        <f t="shared" si="3"/>
        <v>348.90080725217024</v>
      </c>
    </row>
    <row r="36" spans="2:15" ht="12.75">
      <c r="B36" s="31"/>
      <c r="C36" s="7"/>
      <c r="D36" s="62" t="s">
        <v>107</v>
      </c>
      <c r="E36" s="63"/>
      <c r="F36" s="63"/>
      <c r="G36" s="63"/>
      <c r="H36" s="64"/>
      <c r="I36" s="3"/>
      <c r="J36" s="4">
        <v>21386.43</v>
      </c>
      <c r="K36" s="3"/>
      <c r="L36" s="4">
        <v>10786.41</v>
      </c>
      <c r="M36" s="13">
        <f t="shared" si="2"/>
        <v>198.27199225692328</v>
      </c>
      <c r="N36" s="3">
        <v>33900</v>
      </c>
      <c r="O36" s="3">
        <f t="shared" si="3"/>
        <v>314.2843633794747</v>
      </c>
    </row>
    <row r="37" spans="2:15" ht="14.25" customHeight="1">
      <c r="B37" s="31"/>
      <c r="C37" s="3"/>
      <c r="D37" s="65" t="s">
        <v>108</v>
      </c>
      <c r="E37" s="69"/>
      <c r="F37" s="69"/>
      <c r="G37" s="69"/>
      <c r="H37" s="70"/>
      <c r="I37" s="3"/>
      <c r="J37" s="4">
        <v>5737.84</v>
      </c>
      <c r="K37" s="3"/>
      <c r="L37" s="4">
        <v>2696.61</v>
      </c>
      <c r="M37" s="13">
        <f t="shared" si="2"/>
        <v>212.7797493890477</v>
      </c>
      <c r="N37" s="3">
        <v>9000</v>
      </c>
      <c r="O37" s="3">
        <f t="shared" si="3"/>
        <v>333.75237798569316</v>
      </c>
    </row>
    <row r="38" spans="2:15" ht="14.25" customHeight="1">
      <c r="B38" s="31"/>
      <c r="C38" s="6"/>
      <c r="D38" s="69" t="s">
        <v>11</v>
      </c>
      <c r="E38" s="63"/>
      <c r="F38" s="63"/>
      <c r="G38" s="63"/>
      <c r="H38" s="64"/>
      <c r="I38" s="3"/>
      <c r="J38" s="4">
        <v>4475.5</v>
      </c>
      <c r="K38" s="3"/>
      <c r="L38" s="4">
        <v>2224.71</v>
      </c>
      <c r="M38" s="13">
        <f t="shared" si="2"/>
        <v>201.17228762400492</v>
      </c>
      <c r="N38" s="3">
        <v>7100</v>
      </c>
      <c r="O38" s="3">
        <f t="shared" si="3"/>
        <v>319.14271972526757</v>
      </c>
    </row>
    <row r="39" spans="2:15" ht="14.25" customHeight="1">
      <c r="B39" s="31"/>
      <c r="C39" s="6"/>
      <c r="D39" s="69" t="s">
        <v>109</v>
      </c>
      <c r="E39" s="63"/>
      <c r="F39" s="63"/>
      <c r="G39" s="63"/>
      <c r="H39" s="64"/>
      <c r="I39" s="3"/>
      <c r="J39" s="4">
        <v>2422</v>
      </c>
      <c r="K39" s="3"/>
      <c r="L39" s="4">
        <v>400</v>
      </c>
      <c r="M39" s="13">
        <f t="shared" si="2"/>
        <v>605.5</v>
      </c>
      <c r="N39" s="3">
        <v>6200</v>
      </c>
      <c r="O39" s="3">
        <f t="shared" si="3"/>
        <v>1550</v>
      </c>
    </row>
    <row r="40" spans="2:15" s="1" customFormat="1" ht="12.75">
      <c r="B40" s="16" t="s">
        <v>72</v>
      </c>
      <c r="C40" s="60" t="s">
        <v>31</v>
      </c>
      <c r="D40" s="60"/>
      <c r="E40" s="60"/>
      <c r="F40" s="60"/>
      <c r="G40" s="60"/>
      <c r="H40" s="61"/>
      <c r="I40" s="16"/>
      <c r="J40" s="17">
        <f>J41+J47+J53+J56+J58</f>
        <v>18088.600000000002</v>
      </c>
      <c r="K40" s="16"/>
      <c r="L40" s="17">
        <f>L41+L47+L53+L56+L58</f>
        <v>38400</v>
      </c>
      <c r="M40" s="39">
        <f t="shared" si="2"/>
        <v>47.10572916666667</v>
      </c>
      <c r="N40" s="16">
        <v>23900</v>
      </c>
      <c r="O40" s="16">
        <f t="shared" si="3"/>
        <v>62.239583333333336</v>
      </c>
    </row>
    <row r="41" spans="2:15" s="40" customFormat="1" ht="12.75">
      <c r="B41" s="41" t="s">
        <v>77</v>
      </c>
      <c r="C41" s="42"/>
      <c r="D41" s="77" t="s">
        <v>32</v>
      </c>
      <c r="E41" s="60"/>
      <c r="F41" s="60"/>
      <c r="G41" s="60"/>
      <c r="H41" s="61"/>
      <c r="I41" s="41"/>
      <c r="J41" s="43">
        <f>J42+J43+J44+J45+J46</f>
        <v>5104.81</v>
      </c>
      <c r="K41" s="41"/>
      <c r="L41" s="43">
        <f>L42+L43+L44+L45+L46</f>
        <v>16000</v>
      </c>
      <c r="M41" s="39">
        <f t="shared" si="2"/>
        <v>31.905062500000003</v>
      </c>
      <c r="N41" s="41">
        <v>7000</v>
      </c>
      <c r="O41" s="41">
        <f t="shared" si="3"/>
        <v>43.75</v>
      </c>
    </row>
    <row r="42" spans="2:15" ht="12.75">
      <c r="B42" s="10" t="s">
        <v>102</v>
      </c>
      <c r="C42" s="29">
        <v>4211</v>
      </c>
      <c r="D42" s="67" t="s">
        <v>33</v>
      </c>
      <c r="E42" s="67"/>
      <c r="F42" s="67"/>
      <c r="G42" s="67"/>
      <c r="H42" s="68"/>
      <c r="I42" s="3"/>
      <c r="J42" s="4">
        <v>772</v>
      </c>
      <c r="K42" s="3"/>
      <c r="L42" s="4">
        <v>4000</v>
      </c>
      <c r="M42" s="13">
        <f t="shared" si="2"/>
        <v>19.3</v>
      </c>
      <c r="N42" s="3">
        <v>1500</v>
      </c>
      <c r="O42" s="3">
        <f t="shared" si="3"/>
        <v>37.5</v>
      </c>
    </row>
    <row r="43" spans="2:15" ht="12.75">
      <c r="B43" s="10" t="s">
        <v>103</v>
      </c>
      <c r="C43" s="7">
        <v>42630</v>
      </c>
      <c r="D43" s="62" t="s">
        <v>34</v>
      </c>
      <c r="E43" s="63"/>
      <c r="F43" s="63"/>
      <c r="G43" s="63"/>
      <c r="H43" s="64"/>
      <c r="I43" s="3"/>
      <c r="J43" s="4">
        <v>1984.8</v>
      </c>
      <c r="K43" s="3"/>
      <c r="L43" s="4">
        <v>4000</v>
      </c>
      <c r="M43" s="13">
        <f t="shared" si="2"/>
        <v>49.62</v>
      </c>
      <c r="N43" s="3">
        <v>3000</v>
      </c>
      <c r="O43" s="3">
        <f t="shared" si="3"/>
        <v>75</v>
      </c>
    </row>
    <row r="44" spans="2:15" ht="12.75">
      <c r="B44" s="10" t="s">
        <v>104</v>
      </c>
      <c r="C44" s="7">
        <v>42611</v>
      </c>
      <c r="D44" s="62" t="s">
        <v>19</v>
      </c>
      <c r="E44" s="63"/>
      <c r="F44" s="63"/>
      <c r="G44" s="63"/>
      <c r="H44" s="64"/>
      <c r="I44" s="3"/>
      <c r="J44" s="4">
        <v>2348.01</v>
      </c>
      <c r="K44" s="3"/>
      <c r="L44" s="4">
        <v>5000</v>
      </c>
      <c r="M44" s="13">
        <f t="shared" si="2"/>
        <v>46.9602</v>
      </c>
      <c r="N44" s="3">
        <v>2500</v>
      </c>
      <c r="O44" s="3">
        <f t="shared" si="3"/>
        <v>50</v>
      </c>
    </row>
    <row r="45" spans="2:15" ht="12.75">
      <c r="B45" s="10" t="s">
        <v>105</v>
      </c>
      <c r="C45" s="7"/>
      <c r="D45" s="65" t="s">
        <v>86</v>
      </c>
      <c r="E45" s="63"/>
      <c r="F45" s="63"/>
      <c r="G45" s="63"/>
      <c r="H45" s="64"/>
      <c r="I45" s="3"/>
      <c r="J45" s="4"/>
      <c r="K45" s="3"/>
      <c r="L45" s="4">
        <v>0</v>
      </c>
      <c r="M45" s="13">
        <v>0</v>
      </c>
      <c r="N45" s="3">
        <v>0</v>
      </c>
      <c r="O45" s="3">
        <v>0</v>
      </c>
    </row>
    <row r="46" spans="2:15" ht="12.75">
      <c r="B46" s="10" t="s">
        <v>106</v>
      </c>
      <c r="C46" s="7"/>
      <c r="D46" s="62" t="s">
        <v>25</v>
      </c>
      <c r="E46" s="63"/>
      <c r="F46" s="63"/>
      <c r="G46" s="63"/>
      <c r="H46" s="64"/>
      <c r="I46" s="3"/>
      <c r="J46" s="4">
        <v>0</v>
      </c>
      <c r="K46" s="3"/>
      <c r="L46" s="4">
        <v>3000</v>
      </c>
      <c r="M46" s="13">
        <f t="shared" si="2"/>
        <v>0</v>
      </c>
      <c r="N46" s="3">
        <v>0</v>
      </c>
      <c r="O46" s="3">
        <f t="shared" si="3"/>
        <v>0</v>
      </c>
    </row>
    <row r="47" spans="2:15" s="26" customFormat="1" ht="12.75">
      <c r="B47" s="41" t="s">
        <v>78</v>
      </c>
      <c r="C47" s="52"/>
      <c r="D47" s="57" t="s">
        <v>35</v>
      </c>
      <c r="E47" s="58"/>
      <c r="F47" s="58"/>
      <c r="G47" s="58"/>
      <c r="H47" s="59"/>
      <c r="I47" s="41"/>
      <c r="J47" s="43">
        <f>J48+J49+J50+J51+J52</f>
        <v>10628.84</v>
      </c>
      <c r="K47" s="41"/>
      <c r="L47" s="43">
        <f>L48+L49+L50+L51+L52</f>
        <v>16400</v>
      </c>
      <c r="M47" s="39">
        <f t="shared" si="2"/>
        <v>64.81</v>
      </c>
      <c r="N47" s="41">
        <v>13900</v>
      </c>
      <c r="O47" s="41">
        <f t="shared" si="3"/>
        <v>84.7560975609756</v>
      </c>
    </row>
    <row r="48" spans="2:15" ht="12.75">
      <c r="B48" s="10" t="s">
        <v>110</v>
      </c>
      <c r="C48" s="7">
        <v>4251</v>
      </c>
      <c r="D48" s="62" t="s">
        <v>36</v>
      </c>
      <c r="E48" s="63"/>
      <c r="F48" s="63"/>
      <c r="G48" s="63"/>
      <c r="H48" s="64"/>
      <c r="I48" s="3"/>
      <c r="J48" s="4">
        <v>3183.93</v>
      </c>
      <c r="K48" s="3"/>
      <c r="L48" s="4">
        <v>5000</v>
      </c>
      <c r="M48" s="13">
        <f t="shared" si="2"/>
        <v>63.678599999999996</v>
      </c>
      <c r="N48" s="3">
        <v>4000</v>
      </c>
      <c r="O48" s="3">
        <f t="shared" si="3"/>
        <v>80</v>
      </c>
    </row>
    <row r="49" spans="2:15" ht="12.75">
      <c r="B49" s="10" t="s">
        <v>111</v>
      </c>
      <c r="C49" s="7"/>
      <c r="D49" s="65" t="s">
        <v>88</v>
      </c>
      <c r="E49" s="63"/>
      <c r="F49" s="63"/>
      <c r="G49" s="63"/>
      <c r="H49" s="64"/>
      <c r="I49" s="3"/>
      <c r="J49" s="4">
        <v>366.48</v>
      </c>
      <c r="K49" s="3"/>
      <c r="L49" s="4">
        <v>1500</v>
      </c>
      <c r="M49" s="13">
        <f t="shared" si="2"/>
        <v>24.432000000000002</v>
      </c>
      <c r="N49" s="3">
        <v>500</v>
      </c>
      <c r="O49" s="3">
        <f t="shared" si="3"/>
        <v>33.33333333333333</v>
      </c>
    </row>
    <row r="50" spans="2:15" ht="12.75">
      <c r="B50" s="10" t="s">
        <v>112</v>
      </c>
      <c r="C50" s="7">
        <v>42540</v>
      </c>
      <c r="D50" s="62" t="s">
        <v>12</v>
      </c>
      <c r="E50" s="63"/>
      <c r="F50" s="63"/>
      <c r="G50" s="63"/>
      <c r="H50" s="64"/>
      <c r="I50" s="3"/>
      <c r="J50" s="4">
        <v>778.43</v>
      </c>
      <c r="K50" s="3"/>
      <c r="L50" s="4">
        <v>1500</v>
      </c>
      <c r="M50" s="13">
        <f t="shared" si="2"/>
        <v>51.895333333333326</v>
      </c>
      <c r="N50" s="3">
        <v>1000</v>
      </c>
      <c r="O50" s="3">
        <f t="shared" si="3"/>
        <v>66.66666666666666</v>
      </c>
    </row>
    <row r="51" spans="2:15" ht="12.75">
      <c r="B51" s="10" t="s">
        <v>113</v>
      </c>
      <c r="C51" s="7">
        <v>42594</v>
      </c>
      <c r="D51" s="62" t="s">
        <v>75</v>
      </c>
      <c r="E51" s="63"/>
      <c r="F51" s="63"/>
      <c r="G51" s="63"/>
      <c r="H51" s="64"/>
      <c r="I51" s="3"/>
      <c r="J51" s="4">
        <v>6300</v>
      </c>
      <c r="K51" s="3"/>
      <c r="L51" s="4">
        <v>8400</v>
      </c>
      <c r="M51" s="13">
        <f t="shared" si="2"/>
        <v>75</v>
      </c>
      <c r="N51" s="3">
        <v>8400</v>
      </c>
      <c r="O51" s="3">
        <f t="shared" si="3"/>
        <v>100</v>
      </c>
    </row>
    <row r="52" spans="2:15" ht="12.75">
      <c r="B52" s="10" t="s">
        <v>114</v>
      </c>
      <c r="C52" s="7"/>
      <c r="D52" s="65" t="s">
        <v>87</v>
      </c>
      <c r="E52" s="63"/>
      <c r="F52" s="63"/>
      <c r="G52" s="63"/>
      <c r="H52" s="64"/>
      <c r="I52" s="3"/>
      <c r="J52" s="4"/>
      <c r="K52" s="3"/>
      <c r="L52" s="4">
        <v>0</v>
      </c>
      <c r="M52" s="13">
        <v>0</v>
      </c>
      <c r="N52" s="3">
        <v>0</v>
      </c>
      <c r="O52" s="3">
        <v>0</v>
      </c>
    </row>
    <row r="53" spans="2:15" s="26" customFormat="1" ht="12.75">
      <c r="B53" s="41" t="s">
        <v>115</v>
      </c>
      <c r="C53" s="52"/>
      <c r="D53" s="57" t="s">
        <v>37</v>
      </c>
      <c r="E53" s="58"/>
      <c r="F53" s="58"/>
      <c r="G53" s="58"/>
      <c r="H53" s="59"/>
      <c r="I53" s="41"/>
      <c r="J53" s="43">
        <f>J54+J55</f>
        <v>2354.95</v>
      </c>
      <c r="K53" s="41"/>
      <c r="L53" s="43">
        <f>L54+L55</f>
        <v>6000</v>
      </c>
      <c r="M53" s="39">
        <f t="shared" si="2"/>
        <v>39.24916666666666</v>
      </c>
      <c r="N53" s="41">
        <v>3000</v>
      </c>
      <c r="O53" s="41">
        <f t="shared" si="3"/>
        <v>50</v>
      </c>
    </row>
    <row r="54" spans="2:15" ht="12.75">
      <c r="B54" s="10" t="s">
        <v>116</v>
      </c>
      <c r="C54" s="7">
        <v>4292</v>
      </c>
      <c r="D54" s="62" t="s">
        <v>13</v>
      </c>
      <c r="E54" s="63"/>
      <c r="F54" s="63"/>
      <c r="G54" s="63"/>
      <c r="H54" s="64"/>
      <c r="I54" s="3"/>
      <c r="J54" s="4">
        <v>0</v>
      </c>
      <c r="K54" s="3"/>
      <c r="L54" s="4">
        <v>2000</v>
      </c>
      <c r="M54" s="13">
        <f t="shared" si="2"/>
        <v>0</v>
      </c>
      <c r="N54" s="3">
        <v>0</v>
      </c>
      <c r="O54" s="3">
        <f t="shared" si="3"/>
        <v>0</v>
      </c>
    </row>
    <row r="55" spans="2:15" ht="12.75">
      <c r="B55" s="10" t="s">
        <v>117</v>
      </c>
      <c r="C55" s="7">
        <v>4431</v>
      </c>
      <c r="D55" s="65" t="s">
        <v>38</v>
      </c>
      <c r="E55" s="63"/>
      <c r="F55" s="63"/>
      <c r="G55" s="63"/>
      <c r="H55" s="64"/>
      <c r="I55" s="3"/>
      <c r="J55" s="4">
        <v>2354.95</v>
      </c>
      <c r="K55" s="3"/>
      <c r="L55" s="4">
        <v>4000</v>
      </c>
      <c r="M55" s="13">
        <f t="shared" si="2"/>
        <v>58.873749999999994</v>
      </c>
      <c r="N55" s="3">
        <v>3000</v>
      </c>
      <c r="O55" s="3">
        <f t="shared" si="3"/>
        <v>75</v>
      </c>
    </row>
    <row r="56" spans="2:15" ht="12.75" customHeight="1">
      <c r="B56" s="16" t="s">
        <v>118</v>
      </c>
      <c r="C56" s="30"/>
      <c r="D56" s="57" t="s">
        <v>26</v>
      </c>
      <c r="E56" s="58"/>
      <c r="F56" s="58"/>
      <c r="G56" s="58"/>
      <c r="H56" s="59"/>
      <c r="I56" s="16"/>
      <c r="J56" s="16"/>
      <c r="K56" s="16"/>
      <c r="L56" s="17">
        <v>0</v>
      </c>
      <c r="M56" s="37">
        <v>0</v>
      </c>
      <c r="N56" s="16">
        <v>0</v>
      </c>
      <c r="O56" s="16">
        <v>0</v>
      </c>
    </row>
    <row r="57" spans="2:15" ht="12.75" hidden="1">
      <c r="B57" s="16"/>
      <c r="C57" s="30"/>
      <c r="D57" s="16"/>
      <c r="E57" s="16"/>
      <c r="F57" s="16"/>
      <c r="G57" s="16"/>
      <c r="H57" s="16"/>
      <c r="I57" s="16"/>
      <c r="J57" s="16"/>
      <c r="K57" s="16"/>
      <c r="L57" s="17"/>
      <c r="M57" s="37" t="e">
        <f t="shared" si="2"/>
        <v>#DIV/0!</v>
      </c>
      <c r="N57" s="16"/>
      <c r="O57" s="16" t="e">
        <f t="shared" si="3"/>
        <v>#DIV/0!</v>
      </c>
    </row>
    <row r="58" spans="2:15" ht="12.75" customHeight="1">
      <c r="B58" s="16" t="s">
        <v>119</v>
      </c>
      <c r="C58" s="30"/>
      <c r="D58" s="57" t="s">
        <v>27</v>
      </c>
      <c r="E58" s="58"/>
      <c r="F58" s="58"/>
      <c r="G58" s="58"/>
      <c r="H58" s="59"/>
      <c r="I58" s="16"/>
      <c r="J58" s="16"/>
      <c r="K58" s="16"/>
      <c r="L58" s="17">
        <v>0</v>
      </c>
      <c r="M58" s="37">
        <v>0</v>
      </c>
      <c r="N58" s="16">
        <v>0</v>
      </c>
      <c r="O58" s="16">
        <v>0</v>
      </c>
    </row>
    <row r="59" spans="2:15" s="1" customFormat="1" ht="12.75" customHeight="1">
      <c r="B59" s="16" t="s">
        <v>79</v>
      </c>
      <c r="C59" s="71" t="s">
        <v>28</v>
      </c>
      <c r="D59" s="58"/>
      <c r="E59" s="58"/>
      <c r="F59" s="58"/>
      <c r="G59" s="58"/>
      <c r="H59" s="59"/>
      <c r="I59" s="16"/>
      <c r="J59" s="16"/>
      <c r="K59" s="16"/>
      <c r="L59" s="17"/>
      <c r="M59" s="37">
        <v>0</v>
      </c>
      <c r="N59" s="16">
        <v>0</v>
      </c>
      <c r="O59" s="16">
        <v>0</v>
      </c>
    </row>
    <row r="60" spans="2:15" s="1" customFormat="1" ht="12.75" customHeight="1">
      <c r="B60" s="16" t="s">
        <v>59</v>
      </c>
      <c r="C60" s="30"/>
      <c r="D60" s="71" t="s">
        <v>39</v>
      </c>
      <c r="E60" s="58"/>
      <c r="F60" s="58"/>
      <c r="G60" s="58"/>
      <c r="H60" s="59"/>
      <c r="I60" s="16"/>
      <c r="J60" s="16">
        <f>J61+J63</f>
        <v>2000</v>
      </c>
      <c r="K60" s="16"/>
      <c r="L60" s="17">
        <f>L61+L63</f>
        <v>43000</v>
      </c>
      <c r="M60" s="37">
        <f t="shared" si="2"/>
        <v>4.651162790697675</v>
      </c>
      <c r="N60" s="16">
        <v>2000</v>
      </c>
      <c r="O60" s="16">
        <f t="shared" si="3"/>
        <v>4.651162790697675</v>
      </c>
    </row>
    <row r="61" spans="2:15" s="1" customFormat="1" ht="12.75" customHeight="1">
      <c r="B61" s="16" t="s">
        <v>65</v>
      </c>
      <c r="C61" s="30"/>
      <c r="D61" s="16" t="s">
        <v>56</v>
      </c>
      <c r="E61" s="16"/>
      <c r="F61" s="16"/>
      <c r="G61" s="16"/>
      <c r="H61" s="16"/>
      <c r="I61" s="16"/>
      <c r="J61" s="16"/>
      <c r="K61" s="16"/>
      <c r="L61" s="17">
        <v>20000</v>
      </c>
      <c r="M61" s="13">
        <f t="shared" si="2"/>
        <v>0</v>
      </c>
      <c r="N61" s="16"/>
      <c r="O61" s="16">
        <f t="shared" si="3"/>
        <v>0</v>
      </c>
    </row>
    <row r="62" spans="2:15" ht="12.75" customHeight="1">
      <c r="B62" s="10" t="s">
        <v>66</v>
      </c>
      <c r="C62" s="7"/>
      <c r="D62" s="65" t="s">
        <v>55</v>
      </c>
      <c r="E62" s="63"/>
      <c r="F62" s="63"/>
      <c r="G62" s="63"/>
      <c r="H62" s="64"/>
      <c r="I62" s="3"/>
      <c r="J62" s="3"/>
      <c r="K62" s="3"/>
      <c r="L62" s="4"/>
      <c r="M62" s="13">
        <v>0</v>
      </c>
      <c r="N62" s="3"/>
      <c r="O62" s="3">
        <v>0</v>
      </c>
    </row>
    <row r="63" spans="2:15" s="1" customFormat="1" ht="12.75" customHeight="1">
      <c r="B63" s="16" t="s">
        <v>68</v>
      </c>
      <c r="C63" s="30"/>
      <c r="D63" s="71" t="s">
        <v>54</v>
      </c>
      <c r="E63" s="63"/>
      <c r="F63" s="63"/>
      <c r="G63" s="63"/>
      <c r="H63" s="64"/>
      <c r="I63" s="16"/>
      <c r="J63" s="16">
        <f>J64+J65+J66+J67</f>
        <v>2000</v>
      </c>
      <c r="K63" s="16"/>
      <c r="L63" s="17">
        <f>L64+L65+L66+L67</f>
        <v>23000</v>
      </c>
      <c r="M63" s="13">
        <f t="shared" si="2"/>
        <v>8.695652173913043</v>
      </c>
      <c r="N63" s="16">
        <v>2000</v>
      </c>
      <c r="O63" s="16">
        <f t="shared" si="3"/>
        <v>8.695652173913043</v>
      </c>
    </row>
    <row r="64" spans="2:15" ht="12.75" customHeight="1">
      <c r="B64" s="10" t="s">
        <v>69</v>
      </c>
      <c r="C64" s="7"/>
      <c r="D64" s="65" t="s">
        <v>53</v>
      </c>
      <c r="E64" s="63"/>
      <c r="F64" s="63"/>
      <c r="G64" s="63"/>
      <c r="H64" s="64"/>
      <c r="I64" s="3"/>
      <c r="J64" s="3"/>
      <c r="K64" s="3"/>
      <c r="L64" s="4">
        <v>10000</v>
      </c>
      <c r="M64" s="13">
        <f t="shared" si="2"/>
        <v>0</v>
      </c>
      <c r="N64" s="3"/>
      <c r="O64" s="3">
        <f t="shared" si="3"/>
        <v>0</v>
      </c>
    </row>
    <row r="65" spans="2:15" ht="12.75" customHeight="1">
      <c r="B65" s="10"/>
      <c r="C65" s="7"/>
      <c r="D65" s="78" t="s">
        <v>97</v>
      </c>
      <c r="E65" s="79"/>
      <c r="F65" s="79"/>
      <c r="G65" s="79"/>
      <c r="H65" s="80"/>
      <c r="I65" s="3"/>
      <c r="J65" s="3"/>
      <c r="K65" s="3"/>
      <c r="L65" s="4">
        <v>2000</v>
      </c>
      <c r="M65" s="13">
        <f t="shared" si="2"/>
        <v>0</v>
      </c>
      <c r="N65" s="3"/>
      <c r="O65" s="3">
        <f t="shared" si="3"/>
        <v>0</v>
      </c>
    </row>
    <row r="66" spans="2:15" ht="12.75" customHeight="1">
      <c r="B66" s="10" t="s">
        <v>70</v>
      </c>
      <c r="C66" s="7"/>
      <c r="D66" s="65" t="s">
        <v>120</v>
      </c>
      <c r="E66" s="63"/>
      <c r="F66" s="63"/>
      <c r="G66" s="63"/>
      <c r="H66" s="64"/>
      <c r="I66" s="3"/>
      <c r="J66" s="3"/>
      <c r="K66" s="3"/>
      <c r="L66" s="4">
        <v>1000</v>
      </c>
      <c r="M66" s="13">
        <f t="shared" si="2"/>
        <v>0</v>
      </c>
      <c r="N66" s="3"/>
      <c r="O66" s="3">
        <f t="shared" si="3"/>
        <v>0</v>
      </c>
    </row>
    <row r="67" spans="2:15" ht="12.75" customHeight="1">
      <c r="B67" s="10" t="s">
        <v>71</v>
      </c>
      <c r="C67" s="7"/>
      <c r="D67" s="65" t="s">
        <v>52</v>
      </c>
      <c r="E67" s="63"/>
      <c r="F67" s="63"/>
      <c r="G67" s="63"/>
      <c r="H67" s="64"/>
      <c r="I67" s="3"/>
      <c r="J67" s="3">
        <v>2000</v>
      </c>
      <c r="K67" s="3"/>
      <c r="L67" s="4">
        <v>10000</v>
      </c>
      <c r="M67" s="13">
        <f t="shared" si="2"/>
        <v>20</v>
      </c>
      <c r="N67" s="3">
        <v>2000</v>
      </c>
      <c r="O67" s="3">
        <f t="shared" si="3"/>
        <v>20</v>
      </c>
    </row>
    <row r="68" spans="2:15" s="1" customFormat="1" ht="12.75" customHeight="1">
      <c r="B68" s="16" t="s">
        <v>60</v>
      </c>
      <c r="C68" s="30"/>
      <c r="D68" s="71" t="s">
        <v>51</v>
      </c>
      <c r="E68" s="58"/>
      <c r="F68" s="58"/>
      <c r="G68" s="58"/>
      <c r="H68" s="59"/>
      <c r="I68" s="16"/>
      <c r="J68" s="17">
        <f>J69+J72+J77</f>
        <v>10912.5</v>
      </c>
      <c r="K68" s="16"/>
      <c r="L68" s="17">
        <f>L69+L72+L77</f>
        <v>48750</v>
      </c>
      <c r="M68" s="37">
        <f t="shared" si="2"/>
        <v>22.384615384615383</v>
      </c>
      <c r="N68" s="16">
        <v>10912.5</v>
      </c>
      <c r="O68" s="16">
        <f t="shared" si="3"/>
        <v>22.384615384615383</v>
      </c>
    </row>
    <row r="69" spans="2:15" s="1" customFormat="1" ht="12.75" customHeight="1">
      <c r="B69" s="16" t="s">
        <v>65</v>
      </c>
      <c r="C69" s="30"/>
      <c r="D69" s="71" t="s">
        <v>50</v>
      </c>
      <c r="E69" s="63"/>
      <c r="F69" s="63"/>
      <c r="G69" s="63"/>
      <c r="H69" s="64"/>
      <c r="I69" s="16"/>
      <c r="J69" s="17">
        <f>J70+J71</f>
        <v>7162.5</v>
      </c>
      <c r="K69" s="16"/>
      <c r="L69" s="17">
        <f>L70+L71</f>
        <v>15000</v>
      </c>
      <c r="M69" s="13">
        <f t="shared" si="2"/>
        <v>47.75</v>
      </c>
      <c r="N69" s="16">
        <v>7162.5</v>
      </c>
      <c r="O69" s="16">
        <f t="shared" si="3"/>
        <v>47.75</v>
      </c>
    </row>
    <row r="70" spans="2:15" ht="12.75" customHeight="1">
      <c r="B70" s="10" t="s">
        <v>66</v>
      </c>
      <c r="C70" s="7"/>
      <c r="D70" s="65" t="s">
        <v>49</v>
      </c>
      <c r="E70" s="63"/>
      <c r="F70" s="63"/>
      <c r="G70" s="63"/>
      <c r="H70" s="64"/>
      <c r="I70" s="3"/>
      <c r="J70" s="3">
        <v>2500</v>
      </c>
      <c r="K70" s="3"/>
      <c r="L70" s="4">
        <v>0</v>
      </c>
      <c r="M70" s="13">
        <v>0</v>
      </c>
      <c r="N70" s="3">
        <v>2500</v>
      </c>
      <c r="O70" s="3">
        <v>0</v>
      </c>
    </row>
    <row r="71" spans="2:15" ht="12.75" customHeight="1">
      <c r="B71" s="10" t="s">
        <v>67</v>
      </c>
      <c r="C71" s="7"/>
      <c r="D71" s="65" t="s">
        <v>48</v>
      </c>
      <c r="E71" s="63"/>
      <c r="F71" s="63"/>
      <c r="G71" s="63"/>
      <c r="H71" s="64"/>
      <c r="I71" s="3"/>
      <c r="J71" s="4">
        <v>4662.5</v>
      </c>
      <c r="K71" s="3"/>
      <c r="L71" s="4">
        <v>15000</v>
      </c>
      <c r="M71" s="13">
        <f t="shared" si="2"/>
        <v>31.083333333333336</v>
      </c>
      <c r="N71" s="3">
        <v>4662.5</v>
      </c>
      <c r="O71" s="3">
        <f t="shared" si="3"/>
        <v>31.083333333333336</v>
      </c>
    </row>
    <row r="72" spans="2:15" s="1" customFormat="1" ht="12.75" customHeight="1">
      <c r="B72" s="16" t="s">
        <v>68</v>
      </c>
      <c r="C72" s="30"/>
      <c r="D72" s="71" t="s">
        <v>47</v>
      </c>
      <c r="E72" s="63"/>
      <c r="F72" s="63"/>
      <c r="G72" s="63"/>
      <c r="H72" s="64"/>
      <c r="I72" s="16"/>
      <c r="J72" s="17">
        <v>3750</v>
      </c>
      <c r="K72" s="16"/>
      <c r="L72" s="17">
        <f>L73+L74+L75+L76</f>
        <v>28750</v>
      </c>
      <c r="M72" s="13">
        <f t="shared" si="2"/>
        <v>13.043478260869565</v>
      </c>
      <c r="N72" s="16">
        <v>3750</v>
      </c>
      <c r="O72" s="16">
        <f t="shared" si="3"/>
        <v>13.043478260869565</v>
      </c>
    </row>
    <row r="73" spans="2:15" ht="12.75" customHeight="1">
      <c r="B73" s="10" t="s">
        <v>69</v>
      </c>
      <c r="C73" s="7"/>
      <c r="D73" s="10" t="s">
        <v>46</v>
      </c>
      <c r="E73" s="3"/>
      <c r="F73" s="3"/>
      <c r="G73" s="3"/>
      <c r="H73" s="3"/>
      <c r="I73" s="3"/>
      <c r="J73" s="4"/>
      <c r="K73" s="3"/>
      <c r="L73" s="4">
        <v>10000</v>
      </c>
      <c r="M73" s="13">
        <f t="shared" si="2"/>
        <v>0</v>
      </c>
      <c r="N73" s="3">
        <v>0</v>
      </c>
      <c r="O73" s="3">
        <f t="shared" si="3"/>
        <v>0</v>
      </c>
    </row>
    <row r="74" spans="2:15" ht="12.75" customHeight="1">
      <c r="B74" s="10" t="s">
        <v>70</v>
      </c>
      <c r="C74" s="7"/>
      <c r="D74" s="65" t="s">
        <v>89</v>
      </c>
      <c r="E74" s="63"/>
      <c r="F74" s="63"/>
      <c r="G74" s="63"/>
      <c r="H74" s="64"/>
      <c r="I74" s="3"/>
      <c r="J74" s="3">
        <v>3750</v>
      </c>
      <c r="K74" s="3"/>
      <c r="L74" s="4">
        <v>3750</v>
      </c>
      <c r="M74" s="13">
        <f t="shared" si="2"/>
        <v>100</v>
      </c>
      <c r="N74" s="3">
        <v>3750</v>
      </c>
      <c r="O74" s="3">
        <f t="shared" si="3"/>
        <v>100</v>
      </c>
    </row>
    <row r="75" spans="2:15" ht="12.75" customHeight="1">
      <c r="B75" s="10"/>
      <c r="C75" s="7"/>
      <c r="D75" s="54" t="s">
        <v>96</v>
      </c>
      <c r="E75" s="72"/>
      <c r="F75" s="72"/>
      <c r="G75" s="72"/>
      <c r="H75" s="73"/>
      <c r="I75" s="3"/>
      <c r="J75" s="3">
        <v>0</v>
      </c>
      <c r="K75" s="3"/>
      <c r="L75" s="4">
        <v>15000</v>
      </c>
      <c r="M75" s="13">
        <v>0</v>
      </c>
      <c r="N75" s="3">
        <v>0</v>
      </c>
      <c r="O75" s="3">
        <f t="shared" si="3"/>
        <v>0</v>
      </c>
    </row>
    <row r="76" spans="2:15" ht="12.75" customHeight="1">
      <c r="B76" s="10" t="s">
        <v>71</v>
      </c>
      <c r="C76" s="7"/>
      <c r="D76" s="65" t="s">
        <v>45</v>
      </c>
      <c r="E76" s="63"/>
      <c r="F76" s="63"/>
      <c r="G76" s="63"/>
      <c r="H76" s="64"/>
      <c r="I76" s="3"/>
      <c r="J76" s="3"/>
      <c r="K76" s="3"/>
      <c r="L76" s="4"/>
      <c r="M76" s="13">
        <v>0</v>
      </c>
      <c r="N76" s="3"/>
      <c r="O76" s="3">
        <v>0</v>
      </c>
    </row>
    <row r="77" spans="2:15" s="1" customFormat="1" ht="12.75" customHeight="1">
      <c r="B77" s="16" t="s">
        <v>72</v>
      </c>
      <c r="C77" s="30"/>
      <c r="D77" s="71" t="s">
        <v>121</v>
      </c>
      <c r="E77" s="58"/>
      <c r="F77" s="58"/>
      <c r="G77" s="58"/>
      <c r="H77" s="59"/>
      <c r="I77" s="16"/>
      <c r="J77" s="16"/>
      <c r="K77" s="16"/>
      <c r="L77" s="17">
        <v>5000</v>
      </c>
      <c r="M77" s="37">
        <f t="shared" si="2"/>
        <v>0</v>
      </c>
      <c r="N77" s="16"/>
      <c r="O77" s="16">
        <f t="shared" si="3"/>
        <v>0</v>
      </c>
    </row>
    <row r="78" spans="2:15" s="1" customFormat="1" ht="12.75" customHeight="1">
      <c r="B78" s="16" t="s">
        <v>61</v>
      </c>
      <c r="C78" s="30"/>
      <c r="D78" s="71" t="s">
        <v>44</v>
      </c>
      <c r="E78" s="58"/>
      <c r="F78" s="58"/>
      <c r="G78" s="58"/>
      <c r="H78" s="59"/>
      <c r="I78" s="16"/>
      <c r="J78" s="16">
        <f>J79</f>
        <v>0</v>
      </c>
      <c r="K78" s="16"/>
      <c r="L78" s="17">
        <f>L79</f>
        <v>2000</v>
      </c>
      <c r="M78" s="37">
        <f t="shared" si="2"/>
        <v>0</v>
      </c>
      <c r="N78" s="16"/>
      <c r="O78" s="16">
        <f t="shared" si="3"/>
        <v>0</v>
      </c>
    </row>
    <row r="79" spans="2:15" ht="12.75" customHeight="1">
      <c r="B79" s="10" t="s">
        <v>65</v>
      </c>
      <c r="C79" s="7"/>
      <c r="D79" s="65" t="s">
        <v>43</v>
      </c>
      <c r="E79" s="63"/>
      <c r="F79" s="63"/>
      <c r="G79" s="63"/>
      <c r="H79" s="64"/>
      <c r="I79" s="3"/>
      <c r="J79" s="3"/>
      <c r="K79" s="3"/>
      <c r="L79" s="4">
        <v>2000</v>
      </c>
      <c r="M79" s="13">
        <f t="shared" si="2"/>
        <v>0</v>
      </c>
      <c r="N79" s="3"/>
      <c r="O79" s="3">
        <f t="shared" si="3"/>
        <v>0</v>
      </c>
    </row>
    <row r="80" spans="2:15" s="1" customFormat="1" ht="12.75" customHeight="1">
      <c r="B80" s="16" t="s">
        <v>62</v>
      </c>
      <c r="C80" s="30"/>
      <c r="D80" s="71" t="s">
        <v>42</v>
      </c>
      <c r="E80" s="58"/>
      <c r="F80" s="58"/>
      <c r="G80" s="58"/>
      <c r="H80" s="59"/>
      <c r="I80" s="16"/>
      <c r="J80" s="16">
        <f>J81</f>
        <v>0</v>
      </c>
      <c r="K80" s="16"/>
      <c r="L80" s="17">
        <f>L81</f>
        <v>3000</v>
      </c>
      <c r="M80" s="37">
        <f t="shared" si="2"/>
        <v>0</v>
      </c>
      <c r="N80" s="16"/>
      <c r="O80" s="16">
        <f t="shared" si="3"/>
        <v>0</v>
      </c>
    </row>
    <row r="81" spans="2:15" ht="12.75" customHeight="1">
      <c r="B81" s="10" t="s">
        <v>65</v>
      </c>
      <c r="C81" s="7"/>
      <c r="D81" s="65" t="s">
        <v>122</v>
      </c>
      <c r="E81" s="63"/>
      <c r="F81" s="63"/>
      <c r="G81" s="63"/>
      <c r="H81" s="64"/>
      <c r="I81" s="3"/>
      <c r="J81" s="3">
        <v>0</v>
      </c>
      <c r="K81" s="3"/>
      <c r="L81" s="4">
        <v>3000</v>
      </c>
      <c r="M81" s="13">
        <f t="shared" si="2"/>
        <v>0</v>
      </c>
      <c r="N81" s="3"/>
      <c r="O81" s="3">
        <f t="shared" si="3"/>
        <v>0</v>
      </c>
    </row>
    <row r="82" spans="2:15" s="1" customFormat="1" ht="12.75" customHeight="1">
      <c r="B82" s="16" t="s">
        <v>63</v>
      </c>
      <c r="C82" s="30"/>
      <c r="D82" s="71" t="s">
        <v>40</v>
      </c>
      <c r="E82" s="58"/>
      <c r="F82" s="58"/>
      <c r="G82" s="58"/>
      <c r="H82" s="59"/>
      <c r="I82" s="16"/>
      <c r="J82" s="17">
        <v>200</v>
      </c>
      <c r="K82" s="16"/>
      <c r="L82" s="17">
        <v>200</v>
      </c>
      <c r="M82" s="37">
        <f t="shared" si="2"/>
        <v>100</v>
      </c>
      <c r="N82" s="16">
        <v>200</v>
      </c>
      <c r="O82" s="16">
        <f t="shared" si="3"/>
        <v>100</v>
      </c>
    </row>
    <row r="83" spans="2:15" s="1" customFormat="1" ht="12.75" customHeight="1" thickBot="1">
      <c r="B83" s="16" t="s">
        <v>64</v>
      </c>
      <c r="C83" s="44"/>
      <c r="D83" s="45" t="s">
        <v>41</v>
      </c>
      <c r="E83" s="45"/>
      <c r="F83" s="45"/>
      <c r="G83" s="45"/>
      <c r="H83" s="45"/>
      <c r="I83" s="45"/>
      <c r="J83" s="45"/>
      <c r="K83" s="45"/>
      <c r="L83" s="46">
        <v>150000</v>
      </c>
      <c r="M83" s="37">
        <f t="shared" si="2"/>
        <v>0</v>
      </c>
      <c r="N83" s="16"/>
      <c r="O83" s="16">
        <f t="shared" si="3"/>
        <v>0</v>
      </c>
    </row>
    <row r="84" spans="2:15" s="1" customFormat="1" ht="13.5" thickBot="1">
      <c r="B84" s="16"/>
      <c r="C84" s="74" t="s">
        <v>14</v>
      </c>
      <c r="D84" s="75"/>
      <c r="E84" s="75"/>
      <c r="F84" s="75"/>
      <c r="G84" s="75"/>
      <c r="H84" s="76"/>
      <c r="I84" s="24"/>
      <c r="J84" s="25">
        <f>J29+J60+J68+J78+J80+J82+J83</f>
        <v>151882.75</v>
      </c>
      <c r="K84" s="24"/>
      <c r="L84" s="25">
        <f>L29+L60+L68+L78+L80+L82+L83</f>
        <v>434929.01</v>
      </c>
      <c r="M84" s="13">
        <f t="shared" si="2"/>
        <v>34.92127370395458</v>
      </c>
      <c r="N84" s="16">
        <v>222852.5</v>
      </c>
      <c r="O84" s="16">
        <f t="shared" si="3"/>
        <v>51.23882171023726</v>
      </c>
    </row>
    <row r="85" ht="25.5" customHeight="1"/>
    <row r="86" ht="36.75" customHeight="1"/>
    <row r="87" ht="12.75">
      <c r="C87" t="s">
        <v>128</v>
      </c>
    </row>
    <row r="89" spans="3:15" ht="12.75">
      <c r="C89" s="5" t="s">
        <v>15</v>
      </c>
      <c r="D89" s="6"/>
      <c r="E89" s="6"/>
      <c r="F89" s="6"/>
      <c r="G89" s="6"/>
      <c r="H89" s="6"/>
      <c r="I89" s="6"/>
      <c r="J89" s="9">
        <f>J24</f>
        <v>372003.02</v>
      </c>
      <c r="K89" s="3"/>
      <c r="L89" s="4">
        <f>L24</f>
        <v>964331.06</v>
      </c>
      <c r="M89" s="13">
        <f>J89/L89*100</f>
        <v>38.57627690639768</v>
      </c>
      <c r="N89" s="3">
        <f>N24</f>
        <v>438881.1</v>
      </c>
      <c r="O89" s="3">
        <f>N89/L89*100</f>
        <v>45.511455370938684</v>
      </c>
    </row>
    <row r="90" spans="3:15" ht="12.75">
      <c r="C90" s="5" t="s">
        <v>16</v>
      </c>
      <c r="D90" s="6"/>
      <c r="E90" s="6"/>
      <c r="F90" s="6"/>
      <c r="G90" s="6"/>
      <c r="H90" s="6"/>
      <c r="I90" s="6"/>
      <c r="J90" s="9">
        <f>J84</f>
        <v>151882.75</v>
      </c>
      <c r="K90" s="3"/>
      <c r="L90" s="4">
        <f>L84</f>
        <v>434929.01</v>
      </c>
      <c r="M90" s="13">
        <f>J90/L90*100</f>
        <v>34.92127370395458</v>
      </c>
      <c r="N90" s="3">
        <f>N84</f>
        <v>222852.5</v>
      </c>
      <c r="O90" s="3">
        <f>N90/L90*100</f>
        <v>51.23882171023726</v>
      </c>
    </row>
    <row r="91" spans="13:15" ht="12.75">
      <c r="M91" s="13"/>
      <c r="N91" s="3"/>
      <c r="O91" s="3"/>
    </row>
    <row r="92" spans="3:15" ht="12.75">
      <c r="C92" s="5" t="s">
        <v>17</v>
      </c>
      <c r="D92" s="6"/>
      <c r="E92" s="6"/>
      <c r="F92" s="6"/>
      <c r="G92" s="6"/>
      <c r="H92" s="6"/>
      <c r="I92" s="6"/>
      <c r="J92" s="8">
        <f>J89-J90</f>
        <v>220120.27000000002</v>
      </c>
      <c r="K92" s="3"/>
      <c r="L92" s="4">
        <f>L89-L90</f>
        <v>529402.05</v>
      </c>
      <c r="M92" s="13">
        <f>J92/L92*100</f>
        <v>41.579036197536446</v>
      </c>
      <c r="N92" s="3">
        <f>N89-N90</f>
        <v>216028.59999999998</v>
      </c>
      <c r="O92" s="3">
        <f>N92/L92*100</f>
        <v>40.80615101509334</v>
      </c>
    </row>
    <row r="94" spans="3:10" ht="12.75">
      <c r="C94" s="18"/>
      <c r="D94" s="18"/>
      <c r="E94" s="18"/>
      <c r="F94" s="18"/>
      <c r="G94" s="18"/>
      <c r="H94" s="18"/>
      <c r="I94" s="18"/>
      <c r="J94" s="18"/>
    </row>
    <row r="95" spans="3:12" ht="12.75">
      <c r="C95" s="18"/>
      <c r="D95" s="18"/>
      <c r="E95" s="18"/>
      <c r="F95" s="18"/>
      <c r="G95" s="35" t="s">
        <v>129</v>
      </c>
      <c r="H95" s="18"/>
      <c r="I95" s="18"/>
      <c r="J95" s="18"/>
      <c r="L95">
        <v>216374.66</v>
      </c>
    </row>
    <row r="96" spans="11:12" ht="12.75">
      <c r="K96" s="53"/>
      <c r="L96" s="53"/>
    </row>
    <row r="97" spans="3:12" ht="12.75">
      <c r="C97" s="35" t="s">
        <v>132</v>
      </c>
      <c r="G97" s="35" t="s">
        <v>130</v>
      </c>
      <c r="L97">
        <v>907.42</v>
      </c>
    </row>
    <row r="98" spans="7:8" ht="12.75">
      <c r="G98" s="35"/>
      <c r="H98" s="33"/>
    </row>
    <row r="99" spans="3:12" ht="12.75">
      <c r="C99" t="s">
        <v>18</v>
      </c>
      <c r="G99" s="35" t="s">
        <v>94</v>
      </c>
      <c r="I99" t="s">
        <v>92</v>
      </c>
      <c r="L99">
        <v>2838.19</v>
      </c>
    </row>
    <row r="100" spans="8:12" ht="12.75">
      <c r="H100" s="34"/>
      <c r="I100" t="s">
        <v>93</v>
      </c>
      <c r="L100">
        <f>L97-L98+L99+L95</f>
        <v>220120.27</v>
      </c>
    </row>
  </sheetData>
  <sheetProtection/>
  <mergeCells count="63">
    <mergeCell ref="D77:H77"/>
    <mergeCell ref="D52:H52"/>
    <mergeCell ref="D67:H67"/>
    <mergeCell ref="C35:H35"/>
    <mergeCell ref="D36:H36"/>
    <mergeCell ref="D38:H38"/>
    <mergeCell ref="D39:H39"/>
    <mergeCell ref="D65:H65"/>
    <mergeCell ref="D74:H74"/>
    <mergeCell ref="D70:H70"/>
    <mergeCell ref="D71:H71"/>
    <mergeCell ref="D66:H66"/>
    <mergeCell ref="D49:H49"/>
    <mergeCell ref="D41:H41"/>
    <mergeCell ref="D60:H60"/>
    <mergeCell ref="C59:H59"/>
    <mergeCell ref="D46:H46"/>
    <mergeCell ref="D48:H48"/>
    <mergeCell ref="D54:H54"/>
    <mergeCell ref="D55:H55"/>
    <mergeCell ref="D76:H76"/>
    <mergeCell ref="D64:H64"/>
    <mergeCell ref="D63:H63"/>
    <mergeCell ref="D58:H58"/>
    <mergeCell ref="D50:H50"/>
    <mergeCell ref="C84:H84"/>
    <mergeCell ref="D81:H81"/>
    <mergeCell ref="D72:H72"/>
    <mergeCell ref="D69:H69"/>
    <mergeCell ref="D68:H68"/>
    <mergeCell ref="D78:H78"/>
    <mergeCell ref="D82:H82"/>
    <mergeCell ref="D75:H75"/>
    <mergeCell ref="D79:H79"/>
    <mergeCell ref="D19:H19"/>
    <mergeCell ref="D20:H20"/>
    <mergeCell ref="D31:H31"/>
    <mergeCell ref="D62:H62"/>
    <mergeCell ref="D80:H80"/>
    <mergeCell ref="D53:H53"/>
    <mergeCell ref="D56:H56"/>
    <mergeCell ref="D42:H42"/>
    <mergeCell ref="D32:H32"/>
    <mergeCell ref="D34:H34"/>
    <mergeCell ref="D37:H37"/>
    <mergeCell ref="D51:H51"/>
    <mergeCell ref="D21:H21"/>
    <mergeCell ref="D22:H22"/>
    <mergeCell ref="D45:H45"/>
    <mergeCell ref="D44:H44"/>
    <mergeCell ref="D43:H43"/>
    <mergeCell ref="C29:H29"/>
    <mergeCell ref="D33:H33"/>
    <mergeCell ref="K96:L96"/>
    <mergeCell ref="D14:H14"/>
    <mergeCell ref="D28:H28"/>
    <mergeCell ref="D47:H47"/>
    <mergeCell ref="C40:H40"/>
    <mergeCell ref="C30:H30"/>
    <mergeCell ref="D15:H15"/>
    <mergeCell ref="D16:H16"/>
    <mergeCell ref="D17:H17"/>
    <mergeCell ref="D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2020-10-22T11:18:37Z</cp:lastPrinted>
  <dcterms:created xsi:type="dcterms:W3CDTF">2014-04-22T12:11:16Z</dcterms:created>
  <dcterms:modified xsi:type="dcterms:W3CDTF">2022-10-12T07:16:08Z</dcterms:modified>
  <cp:category/>
  <cp:version/>
  <cp:contentType/>
  <cp:contentStatus/>
</cp:coreProperties>
</file>